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erliK\Riigi Kinnisvara AS\Kliendisuhete osakond - Üüri- ja halduslepingud\RIIGIMAJADE üürilepingud\Jüri tn 12, Võru\Lepingud\!Asenduspinna lepingud\Räpina mnt 12\Terviseamet\"/>
    </mc:Choice>
  </mc:AlternateContent>
  <xr:revisionPtr revIDLastSave="0" documentId="8_{49BB8CF4-96E0-44DF-B0E9-73FE82AAE6F6}" xr6:coauthVersionLast="47" xr6:coauthVersionMax="47" xr10:uidLastSave="{00000000-0000-0000-0000-000000000000}"/>
  <bookViews>
    <workbookView xWindow="28680" yWindow="-120" windowWidth="29040" windowHeight="15840" tabRatio="842" xr2:uid="{00000000-000D-0000-FFFF-FFFF00000000}"/>
  </bookViews>
  <sheets>
    <sheet name="Lisa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6" i="2" l="1"/>
  <c r="H27" i="2" l="1"/>
  <c r="H29" i="2"/>
  <c r="H30" i="2"/>
  <c r="H31" i="2"/>
  <c r="H32" i="2"/>
  <c r="H26" i="2"/>
  <c r="H22" i="2"/>
  <c r="H16" i="2"/>
  <c r="H15" i="2"/>
  <c r="E27" i="2"/>
  <c r="I27" i="2" s="1"/>
  <c r="J27" i="2" s="1"/>
  <c r="E29" i="2"/>
  <c r="I29" i="2" s="1"/>
  <c r="J29" i="2" s="1"/>
  <c r="E30" i="2"/>
  <c r="I30" i="2" s="1"/>
  <c r="J30" i="2" s="1"/>
  <c r="E31" i="2"/>
  <c r="I31" i="2" s="1"/>
  <c r="J31" i="2" s="1"/>
  <c r="E32" i="2"/>
  <c r="I32" i="2" s="1"/>
  <c r="J32" i="2" s="1"/>
  <c r="E26" i="2"/>
  <c r="I26" i="2" s="1"/>
  <c r="J26" i="2" s="1"/>
  <c r="F23" i="2"/>
  <c r="E22" i="2"/>
  <c r="I22" i="2" s="1"/>
  <c r="J22" i="2" s="1"/>
  <c r="E16" i="2"/>
  <c r="I16" i="2" s="1"/>
  <c r="J16" i="2" s="1"/>
  <c r="E15" i="2"/>
  <c r="I15" i="2" s="1"/>
  <c r="J15" i="2" s="1"/>
  <c r="G26" i="2" l="1"/>
  <c r="L26" i="2"/>
  <c r="G16" i="2"/>
  <c r="L16" i="2"/>
  <c r="G31" i="2"/>
  <c r="L31" i="2"/>
  <c r="G30" i="2"/>
  <c r="G33" i="2" s="1"/>
  <c r="L30" i="2"/>
  <c r="G29" i="2"/>
  <c r="L29" i="2"/>
  <c r="G22" i="2"/>
  <c r="G23" i="2" s="1"/>
  <c r="L22" i="2"/>
  <c r="G27" i="2"/>
  <c r="L27" i="2"/>
  <c r="G15" i="2"/>
  <c r="L15" i="2"/>
  <c r="G32" i="2"/>
  <c r="L32" i="2"/>
  <c r="H33" i="2"/>
  <c r="H23" i="2"/>
  <c r="E23" i="2"/>
  <c r="I33" i="2"/>
  <c r="I23" i="2"/>
  <c r="J23" i="2"/>
  <c r="J33" i="2"/>
  <c r="K30" i="2" l="1"/>
  <c r="N30" i="2"/>
  <c r="P30" i="2" s="1"/>
  <c r="O30" i="2" s="1"/>
  <c r="K16" i="2"/>
  <c r="N16" i="2"/>
  <c r="O16" i="2" s="1"/>
  <c r="K27" i="2"/>
  <c r="N27" i="2"/>
  <c r="P27" i="2" s="1"/>
  <c r="O27" i="2" s="1"/>
  <c r="K32" i="2"/>
  <c r="N32" i="2"/>
  <c r="K15" i="2"/>
  <c r="K23" i="2" s="1"/>
  <c r="N15" i="2"/>
  <c r="K26" i="2"/>
  <c r="N26" i="2"/>
  <c r="P26" i="2" s="1"/>
  <c r="K29" i="2"/>
  <c r="N29" i="2"/>
  <c r="P29" i="2" s="1"/>
  <c r="O29" i="2" s="1"/>
  <c r="K31" i="2"/>
  <c r="N31" i="2"/>
  <c r="P31" i="2" s="1"/>
  <c r="O31" i="2" s="1"/>
  <c r="K22" i="2"/>
  <c r="N22" i="2"/>
  <c r="O22" i="2" s="1"/>
  <c r="M31" i="2"/>
  <c r="L23" i="2"/>
  <c r="M30" i="2"/>
  <c r="L33" i="2"/>
  <c r="L35" i="2" s="1"/>
  <c r="M27" i="2"/>
  <c r="M22" i="2"/>
  <c r="M29" i="2"/>
  <c r="M16" i="2"/>
  <c r="G35" i="2"/>
  <c r="G36" i="2" s="1"/>
  <c r="H35" i="2"/>
  <c r="I35" i="2"/>
  <c r="I36" i="2" s="1"/>
  <c r="J35" i="2"/>
  <c r="E33" i="2"/>
  <c r="P32" i="2" l="1"/>
  <c r="O32" i="2" s="1"/>
  <c r="M32" i="2"/>
  <c r="P33" i="2"/>
  <c r="O33" i="2"/>
  <c r="O15" i="2"/>
  <c r="O23" i="2" s="1"/>
  <c r="P23" i="2"/>
  <c r="M26" i="2"/>
  <c r="K33" i="2"/>
  <c r="K35" i="2" s="1"/>
  <c r="K36" i="2" s="1"/>
  <c r="N33" i="2"/>
  <c r="M33" i="2"/>
  <c r="N23" i="2"/>
  <c r="M15" i="2"/>
  <c r="M23" i="2" s="1"/>
  <c r="H38" i="2"/>
  <c r="H36" i="2"/>
  <c r="J36" i="2"/>
  <c r="J38" i="2"/>
  <c r="L36" i="2"/>
  <c r="L38" i="2"/>
  <c r="E35" i="2"/>
  <c r="E36" i="2" s="1"/>
  <c r="E37" i="2" s="1"/>
  <c r="F33" i="2"/>
  <c r="F35" i="2" s="1"/>
  <c r="F38" i="2" s="1"/>
  <c r="P35" i="2" l="1"/>
  <c r="O35" i="2"/>
  <c r="O36" i="2" s="1"/>
  <c r="M35" i="2"/>
  <c r="M36" i="2" s="1"/>
  <c r="N35" i="2"/>
  <c r="F36" i="2"/>
  <c r="P36" i="2" l="1"/>
  <c r="P38" i="2"/>
  <c r="N36" i="2"/>
  <c r="N38" i="2"/>
  <c r="O37" i="2"/>
  <c r="P37" i="2"/>
  <c r="P39" i="2" s="1"/>
  <c r="N37" i="2"/>
  <c r="N39" i="2" s="1"/>
  <c r="M37" i="2"/>
  <c r="G37" i="2"/>
  <c r="F37" i="2"/>
  <c r="F39" i="2" s="1"/>
  <c r="J37" i="2"/>
  <c r="J39" i="2" s="1"/>
  <c r="I37" i="2"/>
  <c r="H37" i="2" l="1"/>
  <c r="H39" i="2" s="1"/>
  <c r="K37" i="2"/>
  <c r="L37" i="2"/>
  <c r="L39" i="2" s="1"/>
</calcChain>
</file>

<file path=xl/sharedStrings.xml><?xml version="1.0" encoding="utf-8"?>
<sst xmlns="http://schemas.openxmlformats.org/spreadsheetml/2006/main" count="98" uniqueCount="61">
  <si>
    <t>Lisa 3</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</si>
  <si>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</si>
  <si>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</si>
  <si>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</si>
  <si>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</si>
  <si>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</si>
  <si>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</si>
  <si>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</si>
  <si>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</si>
  <si>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</si>
  <si>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Remonttööd</t>
  </si>
  <si>
    <t>Kinnisvara haldamine (haldusteenus)</t>
  </si>
  <si>
    <t>Tehnohooldus</t>
  </si>
  <si>
    <t>Omanikukohustused</t>
  </si>
  <si>
    <t>ÜÜR KOKKU</t>
  </si>
  <si>
    <t>Kõrvalteenused ja kõrvalteenuste tasud</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</si>
  <si>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</si>
  <si>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</si>
  <si>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</si>
  <si>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</si>
  <si>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</si>
  <si>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</si>
  <si>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</si>
  <si>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</si>
  <si>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</si>
  <si>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</si>
  <si>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</si>
  <si>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</si>
  <si>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Üürileandja:</t>
  </si>
  <si>
    <t>Üürnik:</t>
  </si>
  <si>
    <t>(allkirjastatud digitaalselt)</t>
  </si>
  <si>
    <t>Kinnistu pindala</t>
  </si>
  <si>
    <t>Netoüür</t>
  </si>
  <si>
    <t>Heakord (310, 320, 360)</t>
  </si>
  <si>
    <t>Kõrvalteenuste eest tasumine tegelike kulude alusel, esitatud kulude prognoos</t>
  </si>
  <si>
    <t>Tugiteenused (710)</t>
  </si>
  <si>
    <t>Terviseamet</t>
  </si>
  <si>
    <t>Räpina mnt 12, Võru</t>
  </si>
  <si>
    <t>Olemasolev pind lepingus</t>
  </si>
  <si>
    <r>
      <t>m</t>
    </r>
    <r>
      <rPr>
        <b/>
        <vertAlign val="superscript"/>
        <sz val="11"/>
        <color theme="0" tint="-0.499984740745262"/>
        <rFont val="Times New Roman"/>
        <family val="1"/>
      </rPr>
      <t>2</t>
    </r>
  </si>
  <si>
    <r>
      <t>EUR/m</t>
    </r>
    <r>
      <rPr>
        <b/>
        <vertAlign val="superscript"/>
        <sz val="11"/>
        <color theme="0" tint="-0.499984740745262"/>
        <rFont val="Times New Roman"/>
        <family val="1"/>
      </rPr>
      <t>2</t>
    </r>
  </si>
  <si>
    <t>RKASi järelevalveteenus</t>
  </si>
  <si>
    <t>Tugiteenused (710, 720)</t>
  </si>
  <si>
    <t>Üüripinna vähendamine</t>
  </si>
  <si>
    <t>Heakord (330, 350)</t>
  </si>
  <si>
    <t>Heakord (340)</t>
  </si>
  <si>
    <t xml:space="preserve"> üürilepingule nr KPJ-4/2023-164</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</si>
  <si>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</si>
  <si>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Indekseerimine* alates 01.01.2025.a, 31.dets THI, max 3% aastas</t>
  </si>
  <si>
    <t>01.01.2025 - 31.01.2025</t>
  </si>
  <si>
    <t>1 kuu</t>
  </si>
  <si>
    <t>Üür ja kõrvalteenuste tasu 06.02.2025 - 31.12.2026</t>
  </si>
  <si>
    <t>01.02.2025 - 05.02.2025</t>
  </si>
  <si>
    <t>5 päeva</t>
  </si>
  <si>
    <t>01.02.2025 - 28.02.2025</t>
  </si>
  <si>
    <t>06.02.2025 - 28.02.2025</t>
  </si>
  <si>
    <t>23 päeva</t>
  </si>
  <si>
    <t>01.03.2025 - 31.12.2025</t>
  </si>
  <si>
    <t>10 kuud</t>
  </si>
  <si>
    <t>12 kuud</t>
  </si>
  <si>
    <t>01.01.2026 - 31.12.2026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</si>
</sst>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6"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1"/>
      <color theme="0" tint="-0.499984740745262"/>
      <name val="Times New Roman"/>
      <family val="1"/>
    </font>
    <font>
      <b/>
      <sz val="11"/>
      <color theme="0" tint="-0.499984740745262"/>
      <name val="Times New Roman"/>
      <family val="1"/>
    </font>
    <font>
      <b/>
      <sz val="14"/>
      <color theme="1"/>
      <name val="Times New Roman"/>
      <family val="1"/>
      <charset val="186"/>
    </font>
    <font>
      <b/>
      <sz val="11"/>
      <color theme="1"/>
      <name val="Times New Roman"/>
      <family val="1"/>
      <charset val="186"/>
    </font>
    <font>
      <b/>
      <vertAlign val="superscript"/>
      <sz val="11"/>
      <color theme="0" tint="-0.499984740745262"/>
      <name val="Times New Roman"/>
      <family val="1"/>
    </font>
    <font>
      <sz val="11"/>
      <name val="Times New Roman"/>
      <family val="1"/>
    </font>
    <font>
      <i/>
      <sz val="1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134">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164" fontId="1" fillId="0" borderId="1" xfId="0" applyNumberFormat="1"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4" fillId="2" borderId="5" xfId="0" applyFont="1" applyFill="1" applyBorder="1"/>
    <xf numFmtId="0" fontId="6" fillId="3" borderId="9" xfId="0" applyFont="1" applyFill="1" applyBorder="1" applyAlignment="1">
      <alignment horizontal="center"/>
    </xf>
    <xf numFmtId="0" fontId="6" fillId="3" borderId="0" xfId="0" applyFont="1" applyFill="1"/>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4" fontId="6" fillId="0" borderId="9"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3" fontId="1" fillId="0" borderId="0" xfId="0" applyNumberFormat="1" applyFont="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4" fillId="0" borderId="18" xfId="0" applyNumberFormat="1" applyFont="1" applyBorder="1" applyAlignment="1">
      <alignment wrapText="1"/>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6" fillId="2" borderId="20" xfId="0" applyFont="1" applyFill="1" applyBorder="1" applyAlignment="1">
      <alignment horizontal="center"/>
    </xf>
    <xf numFmtId="4" fontId="6" fillId="3" borderId="5" xfId="0" applyNumberFormat="1" applyFont="1" applyFill="1" applyBorder="1" applyAlignment="1">
      <alignment horizontal="right"/>
    </xf>
    <xf numFmtId="4" fontId="6" fillId="3" borderId="6" xfId="0" applyNumberFormat="1" applyFont="1" applyFill="1" applyBorder="1" applyAlignment="1">
      <alignment horizontal="right"/>
    </xf>
    <xf numFmtId="0" fontId="8" fillId="0" borderId="0" xfId="0" applyFont="1"/>
    <xf numFmtId="4" fontId="4" fillId="0" borderId="6" xfId="0" applyNumberFormat="1" applyFont="1" applyBorder="1" applyAlignment="1">
      <alignment horizontal="right" wrapText="1"/>
    </xf>
    <xf numFmtId="4" fontId="4" fillId="0" borderId="6" xfId="0" applyNumberFormat="1" applyFont="1" applyBorder="1" applyAlignment="1">
      <alignment vertical="center" wrapText="1"/>
    </xf>
    <xf numFmtId="3" fontId="1" fillId="0" borderId="1" xfId="0" applyNumberFormat="1" applyFont="1" applyBorder="1" applyAlignment="1">
      <alignment horizontal="right"/>
    </xf>
    <xf numFmtId="0" fontId="6" fillId="2" borderId="3" xfId="0" applyFont="1" applyFill="1" applyBorder="1" applyAlignment="1">
      <alignment horizontal="center" wrapText="1"/>
    </xf>
    <xf numFmtId="4" fontId="6" fillId="2" borderId="6" xfId="0" applyNumberFormat="1" applyFont="1" applyFill="1" applyBorder="1" applyAlignment="1">
      <alignment horizontal="right"/>
    </xf>
    <xf numFmtId="0" fontId="6" fillId="2" borderId="22" xfId="0" applyFont="1" applyFill="1" applyBorder="1" applyAlignment="1">
      <alignment horizontal="center" wrapText="1"/>
    </xf>
    <xf numFmtId="4" fontId="6" fillId="4" borderId="23" xfId="0" applyNumberFormat="1" applyFont="1" applyFill="1" applyBorder="1" applyAlignment="1">
      <alignment horizontal="right"/>
    </xf>
    <xf numFmtId="4" fontId="9" fillId="3" borderId="6" xfId="0" applyNumberFormat="1" applyFont="1" applyFill="1" applyBorder="1" applyAlignment="1">
      <alignment horizontal="right"/>
    </xf>
    <xf numFmtId="4" fontId="9" fillId="0" borderId="18" xfId="0" applyNumberFormat="1" applyFont="1" applyBorder="1" applyAlignment="1">
      <alignment wrapText="1"/>
    </xf>
    <xf numFmtId="4" fontId="10" fillId="4" borderId="11" xfId="0" applyNumberFormat="1" applyFont="1" applyFill="1" applyBorder="1" applyAlignment="1">
      <alignment horizontal="right"/>
    </xf>
    <xf numFmtId="4" fontId="10" fillId="4" borderId="13" xfId="0" applyNumberFormat="1" applyFont="1" applyFill="1" applyBorder="1" applyAlignment="1">
      <alignment horizontal="right"/>
    </xf>
    <xf numFmtId="4" fontId="4" fillId="0" borderId="6" xfId="0" applyNumberFormat="1" applyFont="1" applyBorder="1" applyAlignment="1">
      <alignment horizontal="center" vertical="center" wrapText="1"/>
    </xf>
    <xf numFmtId="0" fontId="12" fillId="0" borderId="0" xfId="0" applyFont="1" applyAlignment="1">
      <alignment horizontal="right"/>
    </xf>
    <xf numFmtId="0" fontId="6" fillId="0" borderId="0" xfId="0" applyFont="1" applyAlignment="1">
      <alignment horizontal="left" wrapText="1"/>
    </xf>
    <xf numFmtId="0" fontId="5" fillId="0" borderId="0" xfId="0" applyFont="1" applyAlignment="1">
      <alignment horizontal="left" wrapText="1"/>
    </xf>
    <xf numFmtId="0" fontId="4" fillId="0" borderId="8" xfId="0" applyFont="1" applyBorder="1"/>
    <xf numFmtId="9" fontId="1" fillId="0" borderId="0" xfId="0" applyNumberFormat="1" applyFont="1" applyAlignment="1">
      <alignment horizontal="left"/>
    </xf>
    <xf numFmtId="0" fontId="6" fillId="0" borderId="0" xfId="0" applyFont="1" applyAlignment="1">
      <alignment horizontal="right"/>
    </xf>
    <xf numFmtId="3" fontId="1" fillId="0" borderId="0" xfId="0" applyNumberFormat="1" applyFont="1" applyAlignment="1">
      <alignment horizontal="right"/>
    </xf>
    <xf numFmtId="164" fontId="10" fillId="0" borderId="1" xfId="0" applyNumberFormat="1" applyFont="1" applyBorder="1" applyAlignment="1">
      <alignment horizontal="right"/>
    </xf>
    <xf numFmtId="0" fontId="10" fillId="0" borderId="1" xfId="0" applyFont="1" applyBorder="1"/>
    <xf numFmtId="3" fontId="10" fillId="0" borderId="1" xfId="0" applyNumberFormat="1" applyFont="1" applyBorder="1" applyAlignment="1">
      <alignment horizontal="right"/>
    </xf>
    <xf numFmtId="3" fontId="10" fillId="0" borderId="0" xfId="0" applyNumberFormat="1" applyFont="1" applyAlignment="1">
      <alignment horizontal="right"/>
    </xf>
    <xf numFmtId="0" fontId="10" fillId="0" borderId="0" xfId="0" applyFont="1"/>
    <xf numFmtId="0" fontId="10" fillId="2" borderId="3" xfId="0" applyFont="1" applyFill="1" applyBorder="1" applyAlignment="1">
      <alignment horizontal="center"/>
    </xf>
    <xf numFmtId="0" fontId="10" fillId="2" borderId="17" xfId="0" applyFont="1" applyFill="1" applyBorder="1" applyAlignment="1">
      <alignment horizontal="center"/>
    </xf>
    <xf numFmtId="4" fontId="9" fillId="0" borderId="6" xfId="0" applyNumberFormat="1" applyFont="1" applyBorder="1" applyAlignment="1">
      <alignment horizontal="right" wrapText="1"/>
    </xf>
    <xf numFmtId="4" fontId="10" fillId="2" borderId="7" xfId="0" applyNumberFormat="1" applyFont="1" applyFill="1" applyBorder="1" applyAlignment="1">
      <alignment horizontal="right"/>
    </xf>
    <xf numFmtId="4" fontId="10" fillId="2" borderId="5" xfId="0" applyNumberFormat="1" applyFont="1" applyFill="1" applyBorder="1" applyAlignment="1">
      <alignment horizontal="right"/>
    </xf>
    <xf numFmtId="4" fontId="10" fillId="3" borderId="9" xfId="0" applyNumberFormat="1" applyFont="1" applyFill="1" applyBorder="1" applyAlignment="1">
      <alignment horizontal="right"/>
    </xf>
    <xf numFmtId="4" fontId="10" fillId="3" borderId="5" xfId="0" applyNumberFormat="1" applyFont="1" applyFill="1" applyBorder="1" applyAlignment="1">
      <alignment horizontal="right"/>
    </xf>
    <xf numFmtId="4" fontId="10" fillId="2" borderId="6" xfId="0" applyNumberFormat="1" applyFont="1" applyFill="1" applyBorder="1" applyAlignment="1">
      <alignment horizontal="center"/>
    </xf>
    <xf numFmtId="0" fontId="10" fillId="2" borderId="20" xfId="0" applyFont="1" applyFill="1" applyBorder="1" applyAlignment="1">
      <alignment horizontal="center"/>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9" fillId="0" borderId="9" xfId="0" applyNumberFormat="1" applyFont="1" applyBorder="1"/>
    <xf numFmtId="4" fontId="10" fillId="0" borderId="9" xfId="0" applyNumberFormat="1" applyFont="1" applyBorder="1"/>
    <xf numFmtId="4" fontId="10" fillId="0" borderId="14" xfId="0" applyNumberFormat="1" applyFont="1" applyBorder="1"/>
    <xf numFmtId="4" fontId="10" fillId="0" borderId="15" xfId="0" applyNumberFormat="1" applyFont="1" applyBorder="1"/>
    <xf numFmtId="4" fontId="9" fillId="0" borderId="5" xfId="0" applyNumberFormat="1" applyFont="1" applyBorder="1" applyAlignment="1">
      <alignment wrapText="1"/>
    </xf>
    <xf numFmtId="4" fontId="4" fillId="0" borderId="5" xfId="0" applyNumberFormat="1" applyFont="1" applyBorder="1" applyAlignment="1">
      <alignment wrapText="1"/>
    </xf>
    <xf numFmtId="4" fontId="14" fillId="0" borderId="6" xfId="0" applyNumberFormat="1" applyFont="1" applyBorder="1" applyAlignment="1">
      <alignment horizontal="right" wrapText="1"/>
    </xf>
    <xf numFmtId="4" fontId="4" fillId="0" borderId="25" xfId="0" applyNumberFormat="1" applyFont="1" applyBorder="1" applyAlignment="1">
      <alignment horizontal="right" vertical="center" wrapText="1"/>
    </xf>
    <xf numFmtId="4" fontId="4" fillId="0" borderId="26" xfId="0" applyNumberFormat="1" applyFont="1" applyBorder="1" applyAlignment="1">
      <alignment horizontal="right" vertical="center" wrapText="1"/>
    </xf>
    <xf numFmtId="4" fontId="4" fillId="0" borderId="20" xfId="0" applyNumberFormat="1" applyFont="1" applyBorder="1" applyAlignment="1">
      <alignment horizontal="right" vertical="center" wrapText="1"/>
    </xf>
    <xf numFmtId="0" fontId="11" fillId="0" borderId="0" xfId="0" applyFont="1" applyAlignment="1">
      <alignment horizontal="center" wrapText="1"/>
    </xf>
    <xf numFmtId="0" fontId="15" fillId="0" borderId="0" xfId="0" applyFont="1" applyAlignment="1">
      <alignment horizontal="left" wrapText="1"/>
    </xf>
    <xf numFmtId="0" fontId="4" fillId="0" borderId="29" xfId="0" applyFont="1" applyBorder="1" applyAlignment="1">
      <alignment horizontal="center"/>
    </xf>
    <xf numFmtId="0" fontId="4" fillId="0" borderId="30" xfId="0" applyFont="1" applyBorder="1" applyAlignment="1">
      <alignment horizontal="center"/>
    </xf>
    <xf numFmtId="4" fontId="4" fillId="0" borderId="21" xfId="0" applyNumberFormat="1" applyFont="1" applyBorder="1" applyAlignment="1">
      <alignment horizontal="right" vertical="center" wrapText="1"/>
    </xf>
    <xf numFmtId="4" fontId="4" fillId="0" borderId="24"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4" fontId="4" fillId="0" borderId="21" xfId="0" applyNumberFormat="1" applyFont="1" applyBorder="1" applyAlignment="1">
      <alignment horizontal="center" vertical="center" wrapText="1"/>
    </xf>
    <xf numFmtId="4" fontId="4" fillId="0" borderId="24"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0" fontId="4" fillId="0" borderId="1" xfId="0" applyFont="1" applyBorder="1"/>
    <xf numFmtId="0" fontId="4" fillId="0" borderId="16" xfId="0" applyFont="1" applyBorder="1"/>
    <xf numFmtId="3" fontId="10" fillId="0" borderId="27" xfId="0" applyNumberFormat="1" applyFont="1" applyBorder="1" applyAlignment="1">
      <alignment horizontal="center"/>
    </xf>
    <xf numFmtId="3" fontId="10" fillId="0" borderId="28" xfId="0" applyNumberFormat="1"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0" xfId="0" applyFont="1" applyBorder="1" applyAlignment="1">
      <alignment horizontal="center" wrapText="1"/>
    </xf>
    <xf numFmtId="4" fontId="9" fillId="0" borderId="21" xfId="0" applyNumberFormat="1" applyFont="1" applyBorder="1" applyAlignment="1">
      <alignment horizontal="right" vertical="center" wrapText="1"/>
    </xf>
    <xf numFmtId="4" fontId="9" fillId="0" borderId="24" xfId="0" applyNumberFormat="1" applyFont="1" applyBorder="1" applyAlignment="1">
      <alignment horizontal="right" vertical="center" wrapText="1"/>
    </xf>
    <xf numFmtId="4" fontId="9" fillId="0" borderId="22" xfId="0" applyNumberFormat="1" applyFont="1" applyBorder="1" applyAlignment="1">
      <alignment horizontal="right" vertical="center" wrapText="1"/>
    </xf>
    <xf numFmtId="4" fontId="9" fillId="0" borderId="25" xfId="0" applyNumberFormat="1" applyFont="1" applyBorder="1" applyAlignment="1">
      <alignment horizontal="right" vertical="center" wrapText="1"/>
    </xf>
    <xf numFmtId="4" fontId="9" fillId="0" borderId="26" xfId="0" applyNumberFormat="1" applyFont="1" applyBorder="1" applyAlignment="1">
      <alignment horizontal="right" vertical="center" wrapText="1"/>
    </xf>
    <xf numFmtId="4" fontId="9" fillId="0" borderId="20" xfId="0" applyNumberFormat="1" applyFont="1" applyBorder="1" applyAlignment="1">
      <alignment horizontal="right" vertical="center" wrapText="1"/>
    </xf>
    <xf numFmtId="0" fontId="4" fillId="0" borderId="16" xfId="0" applyFont="1" applyBorder="1" applyAlignment="1">
      <alignment horizontal="left"/>
    </xf>
    <xf numFmtId="0" fontId="4" fillId="0" borderId="5" xfId="0" applyFont="1" applyBorder="1" applyAlignment="1">
      <alignment horizontal="left"/>
    </xf>
    <xf numFmtId="3" fontId="1" fillId="0" borderId="27" xfId="0" applyNumberFormat="1" applyFont="1" applyBorder="1" applyAlignment="1">
      <alignment horizontal="center"/>
    </xf>
    <xf numFmtId="3" fontId="1" fillId="0" borderId="28" xfId="0" applyNumberFormat="1"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8" xfId="0" applyFont="1" applyBorder="1"/>
    <xf numFmtId="0" fontId="6" fillId="0" borderId="0" xfId="0" applyFont="1" applyAlignment="1">
      <alignment horizontal="left" wrapText="1"/>
    </xf>
    <xf numFmtId="0" fontId="5" fillId="0" borderId="0" xfId="0" applyFont="1" applyAlignment="1">
      <alignment horizontal="left" wrapText="1"/>
    </xf>
    <xf numFmtId="4" fontId="4" fillId="0" borderId="25"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4" fontId="4" fillId="0" borderId="20" xfId="0" applyNumberFormat="1" applyFont="1" applyBorder="1" applyAlignment="1">
      <alignment horizontal="center" vertical="center" wrapText="1"/>
    </xf>
    <xf numFmtId="4" fontId="9" fillId="0" borderId="6" xfId="0" applyNumberFormat="1" applyFont="1" applyFill="1" applyBorder="1" applyAlignment="1">
      <alignment horizontal="right"/>
    </xf>
    <xf numFmtId="4" fontId="9" fillId="0" borderId="18" xfId="0" applyNumberFormat="1" applyFont="1" applyFill="1" applyBorder="1" applyAlignment="1">
      <alignment wrapText="1"/>
    </xf>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R47"/>
  <sheetViews>
    <sheetView tabSelected="1" zoomScale="90" zoomScaleNormal="90" workbookViewId="0"/>
  </sheetViews>
  <sheetFormatPr defaultColWidth="9.1796875" defaultRowHeight="14" x14ac:dyDescent="0.3"/>
  <cols>
    <col min="1" max="1" width="5.453125" style="1" customWidth="1"/>
    <col min="2" max="2" width="7.54296875" style="1" customWidth="1"/>
    <col min="3" max="3" width="7.81640625" style="1" customWidth="1"/>
    <col min="4" max="4" width="59" style="1" customWidth="1"/>
    <col min="5" max="16" width="16.81640625" style="1" customWidth="1"/>
    <col min="17" max="17" width="24.7265625" style="1" customWidth="1"/>
    <col min="18" max="18" width="27.08984375" style="1" customWidth="1"/>
    <col min="19" max="16384" width="9.1796875" style="1"/>
  </cols>
  <sheetData>
    <row r="1" spans="1:18" x14ac:dyDescent="0.3">
      <c r="R1" s="62" t="s">
        <v>0</v>
      </c>
    </row>
    <row r="2" spans="1:18" ht="15" customHeight="1" x14ac:dyDescent="0.3">
      <c r="R2" s="62" t="s">
        <v>46</v>
      </c>
    </row>
    <row r="3" spans="1:18" ht="15" customHeight="1" x14ac:dyDescent="0.3">
      <c r="H3" s="62"/>
    </row>
    <row r="4" spans="1:18" ht="18.75" customHeight="1" x14ac:dyDescent="0.35">
      <c r="A4" s="95" t="s">
        <v>51</v>
      </c>
      <c r="B4" s="95"/>
      <c r="C4" s="95"/>
      <c r="D4" s="95"/>
      <c r="E4" s="95"/>
      <c r="F4" s="95"/>
      <c r="G4" s="95"/>
      <c r="H4" s="95"/>
      <c r="I4" s="95"/>
      <c r="J4" s="95"/>
      <c r="K4" s="95"/>
      <c r="L4" s="95"/>
      <c r="M4" s="95"/>
      <c r="N4" s="95"/>
      <c r="O4" s="95"/>
      <c r="P4" s="95"/>
      <c r="Q4" s="95"/>
      <c r="R4" s="95"/>
    </row>
    <row r="5" spans="1:18" ht="16.5" customHeight="1" x14ac:dyDescent="0.3"/>
    <row r="6" spans="1:18" x14ac:dyDescent="0.3">
      <c r="C6" s="3" t="s">
        <v>1</v>
      </c>
      <c r="D6" s="7" t="s">
        <v>36</v>
      </c>
    </row>
    <row r="7" spans="1:18" x14ac:dyDescent="0.3">
      <c r="C7" s="3" t="s">
        <v>2</v>
      </c>
      <c r="D7" s="4" t="s">
        <v>37</v>
      </c>
    </row>
    <row r="9" spans="1:18" ht="16.5" x14ac:dyDescent="0.3">
      <c r="D9" s="5" t="s">
        <v>3</v>
      </c>
      <c r="E9" s="69">
        <v>49.4</v>
      </c>
      <c r="F9" s="70" t="s">
        <v>39</v>
      </c>
      <c r="G9" s="69">
        <v>49.4</v>
      </c>
      <c r="H9" s="70" t="s">
        <v>39</v>
      </c>
      <c r="I9" s="6">
        <v>30.8</v>
      </c>
      <c r="J9" s="7" t="s">
        <v>4</v>
      </c>
      <c r="K9" s="8"/>
    </row>
    <row r="10" spans="1:18" ht="16.5" x14ac:dyDescent="0.3">
      <c r="D10" s="5" t="s">
        <v>31</v>
      </c>
      <c r="E10" s="71">
        <v>5499</v>
      </c>
      <c r="F10" s="70" t="s">
        <v>39</v>
      </c>
      <c r="G10" s="71">
        <v>5499</v>
      </c>
      <c r="H10" s="70" t="s">
        <v>39</v>
      </c>
      <c r="I10" s="52">
        <v>5499</v>
      </c>
      <c r="J10" s="7" t="s">
        <v>4</v>
      </c>
      <c r="K10" s="8"/>
    </row>
    <row r="11" spans="1:18" ht="14.5" thickBot="1" x14ac:dyDescent="0.35">
      <c r="D11" s="67"/>
      <c r="E11" s="72"/>
      <c r="F11" s="73"/>
      <c r="G11" s="72"/>
      <c r="H11" s="73"/>
      <c r="I11" s="68"/>
      <c r="J11" s="8"/>
      <c r="K11" s="8"/>
    </row>
    <row r="12" spans="1:18" ht="14.5" thickBot="1" x14ac:dyDescent="0.35">
      <c r="D12" s="67"/>
      <c r="E12" s="107" t="s">
        <v>38</v>
      </c>
      <c r="F12" s="108"/>
      <c r="G12" s="107" t="s">
        <v>38</v>
      </c>
      <c r="H12" s="108"/>
      <c r="I12" s="122" t="s">
        <v>43</v>
      </c>
      <c r="J12" s="123"/>
      <c r="K12" s="8"/>
    </row>
    <row r="13" spans="1:18" ht="14.5" thickBot="1" x14ac:dyDescent="0.35">
      <c r="D13" s="8"/>
      <c r="E13" s="109" t="s">
        <v>49</v>
      </c>
      <c r="F13" s="110"/>
      <c r="G13" s="109" t="s">
        <v>52</v>
      </c>
      <c r="H13" s="110"/>
      <c r="I13" s="124" t="s">
        <v>55</v>
      </c>
      <c r="J13" s="125"/>
      <c r="K13" s="97" t="s">
        <v>54</v>
      </c>
      <c r="L13" s="98"/>
      <c r="M13" s="97" t="s">
        <v>57</v>
      </c>
      <c r="N13" s="98"/>
      <c r="O13" s="97" t="s">
        <v>60</v>
      </c>
      <c r="P13" s="98"/>
    </row>
    <row r="14" spans="1:18" ht="16.5" x14ac:dyDescent="0.3">
      <c r="B14" s="9" t="s">
        <v>5</v>
      </c>
      <c r="C14" s="45"/>
      <c r="D14" s="45"/>
      <c r="E14" s="74" t="s">
        <v>40</v>
      </c>
      <c r="F14" s="75" t="s">
        <v>7</v>
      </c>
      <c r="G14" s="74" t="s">
        <v>40</v>
      </c>
      <c r="H14" s="75" t="s">
        <v>7</v>
      </c>
      <c r="I14" s="10" t="s">
        <v>6</v>
      </c>
      <c r="J14" s="41" t="s">
        <v>7</v>
      </c>
      <c r="K14" s="10" t="s">
        <v>6</v>
      </c>
      <c r="L14" s="41" t="s">
        <v>7</v>
      </c>
      <c r="M14" s="10" t="s">
        <v>6</v>
      </c>
      <c r="N14" s="41" t="s">
        <v>7</v>
      </c>
      <c r="O14" s="10" t="s">
        <v>6</v>
      </c>
      <c r="P14" s="41" t="s">
        <v>7</v>
      </c>
      <c r="Q14" s="53" t="s">
        <v>8</v>
      </c>
      <c r="R14" s="11" t="s">
        <v>9</v>
      </c>
    </row>
    <row r="15" spans="1:18" ht="15" customHeight="1" x14ac:dyDescent="0.3">
      <c r="B15" s="44">
        <v>100</v>
      </c>
      <c r="C15" s="120" t="s">
        <v>11</v>
      </c>
      <c r="D15" s="121"/>
      <c r="E15" s="76">
        <f>F15/$E$9</f>
        <v>0.51500000000000001</v>
      </c>
      <c r="F15" s="58">
        <v>25.440999999999999</v>
      </c>
      <c r="G15" s="76">
        <f>H15/$G$9</f>
        <v>9.1964285714285707E-2</v>
      </c>
      <c r="H15" s="58">
        <f>F15/28*5</f>
        <v>4.5430357142857138</v>
      </c>
      <c r="I15" s="50">
        <f>E15</f>
        <v>0.51500000000000001</v>
      </c>
      <c r="J15" s="42">
        <f>I15*I9</f>
        <v>15.862</v>
      </c>
      <c r="K15" s="50">
        <f>L15/$I$9</f>
        <v>0.66250115955473088</v>
      </c>
      <c r="L15" s="42">
        <f>H15+J15</f>
        <v>20.405035714285713</v>
      </c>
      <c r="M15" s="50">
        <f>N15/$I$9</f>
        <v>0.66250115955473088</v>
      </c>
      <c r="N15" s="42">
        <f>L15</f>
        <v>20.405035714285713</v>
      </c>
      <c r="O15" s="50">
        <f>P15/$I$9</f>
        <v>0.66250115955473088</v>
      </c>
      <c r="P15" s="42">
        <v>20.405035714285713</v>
      </c>
      <c r="Q15" s="102" t="s">
        <v>48</v>
      </c>
      <c r="R15" s="111"/>
    </row>
    <row r="16" spans="1:18" ht="15" customHeight="1" x14ac:dyDescent="0.3">
      <c r="B16" s="13"/>
      <c r="C16" s="120" t="s">
        <v>32</v>
      </c>
      <c r="D16" s="121"/>
      <c r="E16" s="114">
        <f>F16/$E$9</f>
        <v>3.0385</v>
      </c>
      <c r="F16" s="117">
        <v>150.1019</v>
      </c>
      <c r="G16" s="114">
        <f>H16/$G$9</f>
        <v>0.54258928571428566</v>
      </c>
      <c r="H16" s="117">
        <f>F16/28*5</f>
        <v>26.803910714285713</v>
      </c>
      <c r="I16" s="99">
        <f>E16</f>
        <v>3.0385</v>
      </c>
      <c r="J16" s="92">
        <f>I16*I9</f>
        <v>93.585800000000006</v>
      </c>
      <c r="K16" s="99">
        <f>L16/$I$9</f>
        <v>3.9087568413729126</v>
      </c>
      <c r="L16" s="92">
        <f>H16+J16</f>
        <v>120.38971071428571</v>
      </c>
      <c r="M16" s="99">
        <f>N16/$I$9</f>
        <v>3.9087568413729126</v>
      </c>
      <c r="N16" s="92">
        <f>L16</f>
        <v>120.38971071428571</v>
      </c>
      <c r="O16" s="99">
        <f>P16/$I$9</f>
        <v>3.9087568413729126</v>
      </c>
      <c r="P16" s="92">
        <v>120.38971071428571</v>
      </c>
      <c r="Q16" s="103"/>
      <c r="R16" s="112"/>
    </row>
    <row r="17" spans="2:18" ht="15" customHeight="1" x14ac:dyDescent="0.3">
      <c r="B17" s="13">
        <v>200</v>
      </c>
      <c r="C17" s="12" t="s">
        <v>12</v>
      </c>
      <c r="D17" s="40"/>
      <c r="E17" s="115"/>
      <c r="F17" s="118"/>
      <c r="G17" s="115"/>
      <c r="H17" s="118"/>
      <c r="I17" s="100"/>
      <c r="J17" s="93"/>
      <c r="K17" s="100"/>
      <c r="L17" s="93"/>
      <c r="M17" s="100"/>
      <c r="N17" s="93"/>
      <c r="O17" s="100"/>
      <c r="P17" s="93"/>
      <c r="Q17" s="103"/>
      <c r="R17" s="112"/>
    </row>
    <row r="18" spans="2:18" ht="15" customHeight="1" x14ac:dyDescent="0.3">
      <c r="B18" s="13">
        <v>300</v>
      </c>
      <c r="C18" s="105" t="s">
        <v>33</v>
      </c>
      <c r="D18" s="106"/>
      <c r="E18" s="115"/>
      <c r="F18" s="118"/>
      <c r="G18" s="115"/>
      <c r="H18" s="118"/>
      <c r="I18" s="100"/>
      <c r="J18" s="93"/>
      <c r="K18" s="100"/>
      <c r="L18" s="93"/>
      <c r="M18" s="100"/>
      <c r="N18" s="93"/>
      <c r="O18" s="100"/>
      <c r="P18" s="93"/>
      <c r="Q18" s="103"/>
      <c r="R18" s="112"/>
    </row>
    <row r="19" spans="2:18" ht="15" customHeight="1" x14ac:dyDescent="0.3">
      <c r="B19" s="13">
        <v>400</v>
      </c>
      <c r="C19" s="105" t="s">
        <v>10</v>
      </c>
      <c r="D19" s="106"/>
      <c r="E19" s="115"/>
      <c r="F19" s="118"/>
      <c r="G19" s="115"/>
      <c r="H19" s="118"/>
      <c r="I19" s="100"/>
      <c r="J19" s="93"/>
      <c r="K19" s="100"/>
      <c r="L19" s="93"/>
      <c r="M19" s="100"/>
      <c r="N19" s="93"/>
      <c r="O19" s="100"/>
      <c r="P19" s="93"/>
      <c r="Q19" s="103"/>
      <c r="R19" s="112"/>
    </row>
    <row r="20" spans="2:18" ht="15" customHeight="1" x14ac:dyDescent="0.3">
      <c r="B20" s="13">
        <v>500</v>
      </c>
      <c r="C20" s="12" t="s">
        <v>13</v>
      </c>
      <c r="D20" s="40"/>
      <c r="E20" s="115"/>
      <c r="F20" s="118"/>
      <c r="G20" s="115"/>
      <c r="H20" s="118"/>
      <c r="I20" s="100"/>
      <c r="J20" s="93"/>
      <c r="K20" s="100"/>
      <c r="L20" s="93"/>
      <c r="M20" s="100"/>
      <c r="N20" s="93"/>
      <c r="O20" s="100"/>
      <c r="P20" s="93"/>
      <c r="Q20" s="103"/>
      <c r="R20" s="112"/>
    </row>
    <row r="21" spans="2:18" ht="15" customHeight="1" x14ac:dyDescent="0.3">
      <c r="B21" s="13">
        <v>700</v>
      </c>
      <c r="C21" s="105" t="s">
        <v>42</v>
      </c>
      <c r="D21" s="106"/>
      <c r="E21" s="116"/>
      <c r="F21" s="119"/>
      <c r="G21" s="116"/>
      <c r="H21" s="119"/>
      <c r="I21" s="101"/>
      <c r="J21" s="94"/>
      <c r="K21" s="101"/>
      <c r="L21" s="94"/>
      <c r="M21" s="101"/>
      <c r="N21" s="94"/>
      <c r="O21" s="101"/>
      <c r="P21" s="94"/>
      <c r="Q21" s="103"/>
      <c r="R21" s="112"/>
    </row>
    <row r="22" spans="2:18" ht="15" customHeight="1" x14ac:dyDescent="0.3">
      <c r="B22" s="13">
        <v>100</v>
      </c>
      <c r="C22" s="65" t="s">
        <v>41</v>
      </c>
      <c r="D22" s="65"/>
      <c r="E22" s="76">
        <f>F22/$E$9</f>
        <v>1.3135627530364373</v>
      </c>
      <c r="F22" s="89">
        <v>64.89</v>
      </c>
      <c r="G22" s="76">
        <f>H22/$G$9</f>
        <v>0.23456477732793521</v>
      </c>
      <c r="H22" s="89">
        <f>F22/28*5</f>
        <v>11.587499999999999</v>
      </c>
      <c r="I22" s="91">
        <f>E22</f>
        <v>1.3135627530364373</v>
      </c>
      <c r="J22" s="90">
        <f>I22*I9</f>
        <v>40.457732793522268</v>
      </c>
      <c r="K22" s="91">
        <f>L22/$I$9</f>
        <v>1.6897802855039696</v>
      </c>
      <c r="L22" s="90">
        <f>H22+J22</f>
        <v>52.045232793522267</v>
      </c>
      <c r="M22" s="91">
        <f>N22/$I$9</f>
        <v>1.6897802855039696</v>
      </c>
      <c r="N22" s="90">
        <f>L22</f>
        <v>52.045232793522267</v>
      </c>
      <c r="O22" s="91">
        <f>P22/$I$9</f>
        <v>1.6897802855039696</v>
      </c>
      <c r="P22" s="90">
        <v>52.045232793522267</v>
      </c>
      <c r="Q22" s="104"/>
      <c r="R22" s="113"/>
    </row>
    <row r="23" spans="2:18" x14ac:dyDescent="0.3">
      <c r="B23" s="14"/>
      <c r="C23" s="15" t="s">
        <v>14</v>
      </c>
      <c r="D23" s="15"/>
      <c r="E23" s="77">
        <f t="shared" ref="E23:P23" si="0">SUM(E15:E22)</f>
        <v>4.8670627530364374</v>
      </c>
      <c r="F23" s="78">
        <f t="shared" si="0"/>
        <v>240.43290000000002</v>
      </c>
      <c r="G23" s="77">
        <f t="shared" si="0"/>
        <v>0.86911834875650662</v>
      </c>
      <c r="H23" s="78">
        <f t="shared" si="0"/>
        <v>42.934446428571427</v>
      </c>
      <c r="I23" s="16">
        <f t="shared" si="0"/>
        <v>4.8670627530364374</v>
      </c>
      <c r="J23" s="43">
        <f t="shared" si="0"/>
        <v>149.90553279352227</v>
      </c>
      <c r="K23" s="16">
        <f t="shared" si="0"/>
        <v>6.2610382864316128</v>
      </c>
      <c r="L23" s="43">
        <f t="shared" si="0"/>
        <v>192.83997922209369</v>
      </c>
      <c r="M23" s="16">
        <f t="shared" si="0"/>
        <v>6.2610382864316128</v>
      </c>
      <c r="N23" s="43">
        <f t="shared" si="0"/>
        <v>192.83997922209369</v>
      </c>
      <c r="O23" s="16">
        <f t="shared" si="0"/>
        <v>6.2610382864316128</v>
      </c>
      <c r="P23" s="43">
        <f t="shared" si="0"/>
        <v>192.83997922209369</v>
      </c>
      <c r="Q23" s="54"/>
      <c r="R23" s="17"/>
    </row>
    <row r="24" spans="2:18" x14ac:dyDescent="0.3">
      <c r="B24" s="18"/>
      <c r="C24" s="19"/>
      <c r="D24" s="19"/>
      <c r="E24" s="79"/>
      <c r="F24" s="80"/>
      <c r="G24" s="79"/>
      <c r="H24" s="80"/>
      <c r="I24" s="20"/>
      <c r="J24" s="47"/>
      <c r="K24" s="20"/>
      <c r="L24" s="47"/>
      <c r="M24" s="20"/>
      <c r="N24" s="47"/>
      <c r="O24" s="20"/>
      <c r="P24" s="47"/>
      <c r="Q24" s="48"/>
      <c r="R24" s="21"/>
    </row>
    <row r="25" spans="2:18" ht="16.5" x14ac:dyDescent="0.3">
      <c r="B25" s="22" t="s">
        <v>15</v>
      </c>
      <c r="C25" s="15"/>
      <c r="D25" s="15"/>
      <c r="E25" s="81" t="s">
        <v>40</v>
      </c>
      <c r="F25" s="82" t="s">
        <v>7</v>
      </c>
      <c r="G25" s="81" t="s">
        <v>40</v>
      </c>
      <c r="H25" s="82" t="s">
        <v>7</v>
      </c>
      <c r="I25" s="23" t="s">
        <v>6</v>
      </c>
      <c r="J25" s="46" t="s">
        <v>7</v>
      </c>
      <c r="K25" s="23" t="s">
        <v>6</v>
      </c>
      <c r="L25" s="46" t="s">
        <v>7</v>
      </c>
      <c r="M25" s="23" t="s">
        <v>6</v>
      </c>
      <c r="N25" s="46" t="s">
        <v>7</v>
      </c>
      <c r="O25" s="23" t="s">
        <v>6</v>
      </c>
      <c r="P25" s="46" t="s">
        <v>7</v>
      </c>
      <c r="Q25" s="55" t="s">
        <v>8</v>
      </c>
      <c r="R25" s="24" t="s">
        <v>9</v>
      </c>
    </row>
    <row r="26" spans="2:18" ht="13" customHeight="1" x14ac:dyDescent="0.3">
      <c r="B26" s="13">
        <v>300</v>
      </c>
      <c r="C26" s="106" t="s">
        <v>44</v>
      </c>
      <c r="D26" s="126"/>
      <c r="E26" s="57">
        <f>F26/$E$9</f>
        <v>2.1052631578947367</v>
      </c>
      <c r="F26" s="58">
        <v>104</v>
      </c>
      <c r="G26" s="57">
        <f>H26/$G$9</f>
        <v>0.37593984962406019</v>
      </c>
      <c r="H26" s="58">
        <f>F26/28*5</f>
        <v>18.571428571428573</v>
      </c>
      <c r="I26" s="57">
        <f>E26</f>
        <v>2.1052631578947367</v>
      </c>
      <c r="J26" s="58">
        <f>I26*$I$9</f>
        <v>64.84210526315789</v>
      </c>
      <c r="K26" s="57">
        <f>L26/$I$9</f>
        <v>2.7082316180060539</v>
      </c>
      <c r="L26" s="58">
        <f>H26+J26</f>
        <v>83.41353383458646</v>
      </c>
      <c r="M26" s="57">
        <f>N26/$I$9</f>
        <v>2.7082316180060539</v>
      </c>
      <c r="N26" s="58">
        <f>L26</f>
        <v>83.41353383458646</v>
      </c>
      <c r="O26" s="132">
        <f>P26/$I$9</f>
        <v>2.7082316180060539</v>
      </c>
      <c r="P26" s="133">
        <f>N26</f>
        <v>83.41353383458646</v>
      </c>
      <c r="Q26" s="102" t="s">
        <v>16</v>
      </c>
      <c r="R26" s="129" t="s">
        <v>34</v>
      </c>
    </row>
    <row r="27" spans="2:18" ht="13" customHeight="1" x14ac:dyDescent="0.3">
      <c r="B27" s="13">
        <v>300</v>
      </c>
      <c r="C27" s="40" t="s">
        <v>45</v>
      </c>
      <c r="D27" s="65"/>
      <c r="E27" s="57">
        <f t="shared" ref="E27:E32" si="1">F27/$E$9</f>
        <v>0.12145748987854252</v>
      </c>
      <c r="F27" s="58">
        <v>6</v>
      </c>
      <c r="G27" s="57">
        <f t="shared" ref="G27:G32" si="2">H27/$G$9</f>
        <v>2.1688837478311164E-2</v>
      </c>
      <c r="H27" s="58">
        <f t="shared" ref="H27:H32" si="3">F27/28*5</f>
        <v>1.0714285714285714</v>
      </c>
      <c r="I27" s="57">
        <f t="shared" ref="I27:I32" si="4">E27</f>
        <v>0.12145748987854252</v>
      </c>
      <c r="J27" s="58">
        <f t="shared" ref="J27:J32" si="5">I27*$I$9</f>
        <v>3.7408906882591095</v>
      </c>
      <c r="K27" s="57">
        <f t="shared" ref="K27:M32" si="6">L27/$I$9</f>
        <v>0.15624413180804159</v>
      </c>
      <c r="L27" s="58">
        <f t="shared" ref="L27:L32" si="7">H27+J27</f>
        <v>4.8123192596876807</v>
      </c>
      <c r="M27" s="57">
        <f t="shared" si="6"/>
        <v>0.15624413180804159</v>
      </c>
      <c r="N27" s="58">
        <f t="shared" ref="N27:N32" si="8">L27</f>
        <v>4.8123192596876807</v>
      </c>
      <c r="O27" s="132">
        <f t="shared" ref="O27" si="9">P27/$I$9</f>
        <v>0.15624413180804159</v>
      </c>
      <c r="P27" s="133">
        <f t="shared" ref="P27" si="10">N27</f>
        <v>4.8123192596876807</v>
      </c>
      <c r="Q27" s="104"/>
      <c r="R27" s="130"/>
    </row>
    <row r="28" spans="2:18" ht="15" customHeight="1" x14ac:dyDescent="0.3">
      <c r="B28" s="13">
        <v>600</v>
      </c>
      <c r="C28" s="12" t="s">
        <v>17</v>
      </c>
      <c r="D28" s="40"/>
      <c r="E28" s="57"/>
      <c r="F28" s="58"/>
      <c r="G28" s="57"/>
      <c r="H28" s="58"/>
      <c r="I28" s="57"/>
      <c r="J28" s="58"/>
      <c r="K28" s="57"/>
      <c r="L28" s="58"/>
      <c r="M28" s="57"/>
      <c r="N28" s="58"/>
      <c r="O28" s="132"/>
      <c r="P28" s="133"/>
      <c r="Q28" s="51"/>
      <c r="R28" s="130"/>
    </row>
    <row r="29" spans="2:18" ht="15" customHeight="1" x14ac:dyDescent="0.3">
      <c r="B29" s="13"/>
      <c r="C29" s="12">
        <v>610</v>
      </c>
      <c r="D29" s="40" t="s">
        <v>18</v>
      </c>
      <c r="E29" s="57">
        <f t="shared" si="1"/>
        <v>1.0737159244331984</v>
      </c>
      <c r="F29" s="58">
        <v>53.041566666999998</v>
      </c>
      <c r="G29" s="57">
        <f t="shared" si="2"/>
        <v>0.19173498650592827</v>
      </c>
      <c r="H29" s="58">
        <f t="shared" si="3"/>
        <v>9.471708333392856</v>
      </c>
      <c r="I29" s="57">
        <f t="shared" si="4"/>
        <v>1.0737159244331984</v>
      </c>
      <c r="J29" s="58">
        <f t="shared" si="5"/>
        <v>33.070450472542511</v>
      </c>
      <c r="K29" s="57">
        <f t="shared" si="6"/>
        <v>1.3812389222706287</v>
      </c>
      <c r="L29" s="58">
        <f t="shared" si="7"/>
        <v>42.542158805935365</v>
      </c>
      <c r="M29" s="57">
        <f t="shared" si="6"/>
        <v>1.3812389222706287</v>
      </c>
      <c r="N29" s="58">
        <f t="shared" si="8"/>
        <v>42.542158805935365</v>
      </c>
      <c r="O29" s="132">
        <f t="shared" ref="O29" si="11">P29/$I$9</f>
        <v>1.3812389222706287</v>
      </c>
      <c r="P29" s="133">
        <f t="shared" ref="P29:P32" si="12">N29</f>
        <v>42.542158805935365</v>
      </c>
      <c r="Q29" s="102" t="s">
        <v>19</v>
      </c>
      <c r="R29" s="130"/>
    </row>
    <row r="30" spans="2:18" x14ac:dyDescent="0.3">
      <c r="B30" s="13"/>
      <c r="C30" s="12">
        <v>620</v>
      </c>
      <c r="D30" s="40" t="s">
        <v>20</v>
      </c>
      <c r="E30" s="57">
        <f t="shared" si="1"/>
        <v>1.4244730094534412</v>
      </c>
      <c r="F30" s="58">
        <v>70.368966666999995</v>
      </c>
      <c r="G30" s="57">
        <f t="shared" si="2"/>
        <v>0.25437018025954311</v>
      </c>
      <c r="H30" s="58">
        <f t="shared" si="3"/>
        <v>12.565886904821429</v>
      </c>
      <c r="I30" s="57">
        <f t="shared" si="4"/>
        <v>1.4244730094534412</v>
      </c>
      <c r="J30" s="58">
        <f t="shared" si="5"/>
        <v>43.873768691165992</v>
      </c>
      <c r="K30" s="57">
        <f t="shared" si="6"/>
        <v>1.8324563505190719</v>
      </c>
      <c r="L30" s="58">
        <f t="shared" si="7"/>
        <v>56.439655595987418</v>
      </c>
      <c r="M30" s="57">
        <f t="shared" si="6"/>
        <v>1.8324563505190719</v>
      </c>
      <c r="N30" s="58">
        <f t="shared" si="8"/>
        <v>56.439655595987418</v>
      </c>
      <c r="O30" s="132">
        <f t="shared" ref="O30" si="13">P30/$I$9</f>
        <v>1.8324563505190719</v>
      </c>
      <c r="P30" s="133">
        <f t="shared" si="12"/>
        <v>56.439655595987418</v>
      </c>
      <c r="Q30" s="103"/>
      <c r="R30" s="130"/>
    </row>
    <row r="31" spans="2:18" x14ac:dyDescent="0.3">
      <c r="B31" s="13"/>
      <c r="C31" s="12">
        <v>630</v>
      </c>
      <c r="D31" s="40" t="s">
        <v>21</v>
      </c>
      <c r="E31" s="57">
        <f t="shared" si="1"/>
        <v>3.261656544534413E-2</v>
      </c>
      <c r="F31" s="58">
        <v>1.6112583330000001</v>
      </c>
      <c r="G31" s="57">
        <f t="shared" si="2"/>
        <v>5.8243866866685952E-3</v>
      </c>
      <c r="H31" s="58">
        <f t="shared" si="3"/>
        <v>0.2877247023214286</v>
      </c>
      <c r="I31" s="57">
        <f t="shared" si="4"/>
        <v>3.261656544534413E-2</v>
      </c>
      <c r="J31" s="58">
        <f t="shared" si="5"/>
        <v>1.0045902157165991</v>
      </c>
      <c r="K31" s="57">
        <f t="shared" si="6"/>
        <v>4.1958276559676225E-2</v>
      </c>
      <c r="L31" s="58">
        <f t="shared" si="7"/>
        <v>1.2923149180380278</v>
      </c>
      <c r="M31" s="57">
        <f t="shared" si="6"/>
        <v>4.1958276559676225E-2</v>
      </c>
      <c r="N31" s="58">
        <f t="shared" si="8"/>
        <v>1.2923149180380278</v>
      </c>
      <c r="O31" s="132">
        <f t="shared" ref="O31" si="14">P31/$I$9</f>
        <v>4.1958276559676225E-2</v>
      </c>
      <c r="P31" s="133">
        <f t="shared" si="12"/>
        <v>1.2923149180380278</v>
      </c>
      <c r="Q31" s="103"/>
      <c r="R31" s="130"/>
    </row>
    <row r="32" spans="2:18" ht="16.5" customHeight="1" x14ac:dyDescent="0.3">
      <c r="B32" s="13">
        <v>700</v>
      </c>
      <c r="C32" s="106" t="s">
        <v>35</v>
      </c>
      <c r="D32" s="126"/>
      <c r="E32" s="57">
        <f t="shared" si="1"/>
        <v>1.0121457489878543</v>
      </c>
      <c r="F32" s="58">
        <v>50</v>
      </c>
      <c r="G32" s="57">
        <f t="shared" si="2"/>
        <v>0.18074031231925969</v>
      </c>
      <c r="H32" s="58">
        <f t="shared" si="3"/>
        <v>8.9285714285714288</v>
      </c>
      <c r="I32" s="57">
        <f t="shared" si="4"/>
        <v>1.0121457489878543</v>
      </c>
      <c r="J32" s="58">
        <f t="shared" si="5"/>
        <v>31.174089068825911</v>
      </c>
      <c r="K32" s="57">
        <f t="shared" si="6"/>
        <v>1.3020344317336798</v>
      </c>
      <c r="L32" s="58">
        <f t="shared" si="7"/>
        <v>40.102660497397338</v>
      </c>
      <c r="M32" s="57">
        <f t="shared" si="6"/>
        <v>1.3020344317336798</v>
      </c>
      <c r="N32" s="58">
        <f t="shared" si="8"/>
        <v>40.102660497397338</v>
      </c>
      <c r="O32" s="132">
        <f t="shared" ref="O32" si="15">P32/$I$9</f>
        <v>1.3020344317336798</v>
      </c>
      <c r="P32" s="133">
        <f t="shared" si="12"/>
        <v>40.102660497397338</v>
      </c>
      <c r="Q32" s="61" t="s">
        <v>16</v>
      </c>
      <c r="R32" s="131"/>
    </row>
    <row r="33" spans="2:18" ht="15" customHeight="1" thickBot="1" x14ac:dyDescent="0.35">
      <c r="B33" s="25"/>
      <c r="C33" s="26" t="s">
        <v>22</v>
      </c>
      <c r="D33" s="26"/>
      <c r="E33" s="59">
        <f t="shared" ref="E33:P33" si="16">SUM(E26:E32)</f>
        <v>5.7696718960931168</v>
      </c>
      <c r="F33" s="60">
        <f t="shared" si="16"/>
        <v>285.021791667</v>
      </c>
      <c r="G33" s="59">
        <f t="shared" si="16"/>
        <v>1.0302985528737709</v>
      </c>
      <c r="H33" s="60">
        <f t="shared" si="16"/>
        <v>50.89674851196429</v>
      </c>
      <c r="I33" s="59">
        <f t="shared" si="16"/>
        <v>5.7696718960931168</v>
      </c>
      <c r="J33" s="60">
        <f t="shared" si="16"/>
        <v>177.70589439966801</v>
      </c>
      <c r="K33" s="59">
        <f t="shared" si="16"/>
        <v>7.4221637308971529</v>
      </c>
      <c r="L33" s="60">
        <f t="shared" si="16"/>
        <v>228.60264291163224</v>
      </c>
      <c r="M33" s="59">
        <f t="shared" si="16"/>
        <v>7.4221637308971529</v>
      </c>
      <c r="N33" s="60">
        <f t="shared" si="16"/>
        <v>228.60264291163224</v>
      </c>
      <c r="O33" s="59">
        <f t="shared" si="16"/>
        <v>7.4221637308971529</v>
      </c>
      <c r="P33" s="60">
        <f t="shared" si="16"/>
        <v>228.60264291163224</v>
      </c>
      <c r="Q33" s="56"/>
      <c r="R33" s="27"/>
    </row>
    <row r="34" spans="2:18" ht="17.25" customHeight="1" x14ac:dyDescent="0.3">
      <c r="B34" s="28"/>
      <c r="C34" s="8"/>
      <c r="D34" s="8"/>
      <c r="E34" s="83"/>
      <c r="F34" s="84"/>
      <c r="G34" s="83"/>
      <c r="H34" s="84"/>
      <c r="I34" s="29"/>
      <c r="J34" s="30"/>
      <c r="K34" s="29"/>
      <c r="L34" s="30"/>
      <c r="M34" s="29"/>
      <c r="N34" s="30"/>
      <c r="O34" s="29"/>
      <c r="P34" s="30"/>
      <c r="Q34" s="31"/>
    </row>
    <row r="35" spans="2:18" ht="15" customHeight="1" x14ac:dyDescent="0.3">
      <c r="B35" s="127" t="s">
        <v>23</v>
      </c>
      <c r="C35" s="127"/>
      <c r="D35" s="127"/>
      <c r="E35" s="83">
        <f t="shared" ref="E35:P35" si="17">E33+E23</f>
        <v>10.636734649129554</v>
      </c>
      <c r="F35" s="84">
        <f t="shared" si="17"/>
        <v>525.45469166700002</v>
      </c>
      <c r="G35" s="83">
        <f t="shared" si="17"/>
        <v>1.8994169016302775</v>
      </c>
      <c r="H35" s="84">
        <f t="shared" si="17"/>
        <v>93.83119494053571</v>
      </c>
      <c r="I35" s="29">
        <f t="shared" si="17"/>
        <v>10.636734649129554</v>
      </c>
      <c r="J35" s="30">
        <f t="shared" si="17"/>
        <v>327.61142719319025</v>
      </c>
      <c r="K35" s="29">
        <f t="shared" si="17"/>
        <v>13.683202017328766</v>
      </c>
      <c r="L35" s="30">
        <f t="shared" si="17"/>
        <v>421.44262213372593</v>
      </c>
      <c r="M35" s="29">
        <f t="shared" si="17"/>
        <v>13.683202017328766</v>
      </c>
      <c r="N35" s="30">
        <f t="shared" si="17"/>
        <v>421.44262213372593</v>
      </c>
      <c r="O35" s="29">
        <f t="shared" si="17"/>
        <v>13.683202017328766</v>
      </c>
      <c r="P35" s="30">
        <f t="shared" si="17"/>
        <v>421.44262213372593</v>
      </c>
      <c r="Q35" s="31"/>
    </row>
    <row r="36" spans="2:18" x14ac:dyDescent="0.3">
      <c r="B36" s="28" t="s">
        <v>24</v>
      </c>
      <c r="C36" s="63"/>
      <c r="D36" s="66">
        <v>0.22</v>
      </c>
      <c r="E36" s="85">
        <f>E35*D36</f>
        <v>2.3400816228085017</v>
      </c>
      <c r="F36" s="84">
        <f>F35*D36</f>
        <v>115.60003216674001</v>
      </c>
      <c r="G36" s="85">
        <f>G35*D36</f>
        <v>0.41787171835866105</v>
      </c>
      <c r="H36" s="84">
        <f>H35*D36</f>
        <v>20.642862886917857</v>
      </c>
      <c r="I36" s="32">
        <f>I35*D36</f>
        <v>2.3400816228085017</v>
      </c>
      <c r="J36" s="30">
        <f>J35*D36</f>
        <v>72.074513982501855</v>
      </c>
      <c r="K36" s="32">
        <f>K35*D36</f>
        <v>3.0103044438123283</v>
      </c>
      <c r="L36" s="30">
        <f>L35*D36</f>
        <v>92.717376869419709</v>
      </c>
      <c r="M36" s="32">
        <f>M35*D36</f>
        <v>3.0103044438123283</v>
      </c>
      <c r="N36" s="30">
        <f>N35*D36</f>
        <v>92.717376869419709</v>
      </c>
      <c r="O36" s="32">
        <f>O35*D36</f>
        <v>3.0103044438123283</v>
      </c>
      <c r="P36" s="30">
        <f>P35*D36</f>
        <v>92.717376869419709</v>
      </c>
    </row>
    <row r="37" spans="2:18" x14ac:dyDescent="0.3">
      <c r="B37" s="8" t="s">
        <v>25</v>
      </c>
      <c r="C37" s="8"/>
      <c r="D37" s="8"/>
      <c r="E37" s="86">
        <f t="shared" ref="E37:P37" si="18">E36+E35</f>
        <v>12.976816271938056</v>
      </c>
      <c r="F37" s="84">
        <f t="shared" si="18"/>
        <v>641.05472383374001</v>
      </c>
      <c r="G37" s="86">
        <f t="shared" si="18"/>
        <v>2.3172886199889384</v>
      </c>
      <c r="H37" s="84">
        <f t="shared" si="18"/>
        <v>114.47405782745356</v>
      </c>
      <c r="I37" s="33">
        <f t="shared" si="18"/>
        <v>12.976816271938056</v>
      </c>
      <c r="J37" s="30">
        <f t="shared" si="18"/>
        <v>399.68594117569211</v>
      </c>
      <c r="K37" s="33">
        <f t="shared" si="18"/>
        <v>16.693506461141094</v>
      </c>
      <c r="L37" s="30">
        <f t="shared" si="18"/>
        <v>514.15999900314569</v>
      </c>
      <c r="M37" s="33">
        <f t="shared" si="18"/>
        <v>16.693506461141094</v>
      </c>
      <c r="N37" s="30">
        <f t="shared" si="18"/>
        <v>514.15999900314569</v>
      </c>
      <c r="O37" s="33">
        <f t="shared" si="18"/>
        <v>16.693506461141094</v>
      </c>
      <c r="P37" s="30">
        <f t="shared" si="18"/>
        <v>514.15999900314569</v>
      </c>
      <c r="Q37" s="31"/>
    </row>
    <row r="38" spans="2:18" x14ac:dyDescent="0.3">
      <c r="B38" s="8" t="s">
        <v>26</v>
      </c>
      <c r="C38" s="8"/>
      <c r="D38" s="8"/>
      <c r="E38" s="86" t="s">
        <v>50</v>
      </c>
      <c r="F38" s="84">
        <f>F35*1</f>
        <v>525.45469166700002</v>
      </c>
      <c r="G38" s="86" t="s">
        <v>53</v>
      </c>
      <c r="H38" s="84">
        <f>H35</f>
        <v>93.83119494053571</v>
      </c>
      <c r="I38" s="33" t="s">
        <v>56</v>
      </c>
      <c r="J38" s="30">
        <f>J35</f>
        <v>327.61142719319025</v>
      </c>
      <c r="K38" s="33" t="s">
        <v>50</v>
      </c>
      <c r="L38" s="30">
        <f>L35*1</f>
        <v>421.44262213372593</v>
      </c>
      <c r="M38" s="33" t="s">
        <v>58</v>
      </c>
      <c r="N38" s="30">
        <f>N35*10</f>
        <v>4214.4262213372594</v>
      </c>
      <c r="O38" s="33" t="s">
        <v>59</v>
      </c>
      <c r="P38" s="30">
        <f>P35*12</f>
        <v>5057.311465604711</v>
      </c>
      <c r="Q38" s="34"/>
      <c r="R38" s="35"/>
    </row>
    <row r="39" spans="2:18" ht="14.5" thickBot="1" x14ac:dyDescent="0.35">
      <c r="B39" s="8" t="s">
        <v>27</v>
      </c>
      <c r="C39" s="8"/>
      <c r="D39" s="8"/>
      <c r="E39" s="87" t="s">
        <v>50</v>
      </c>
      <c r="F39" s="88">
        <f>F37*1</f>
        <v>641.05472383374001</v>
      </c>
      <c r="G39" s="87" t="s">
        <v>53</v>
      </c>
      <c r="H39" s="88">
        <f>H37</f>
        <v>114.47405782745356</v>
      </c>
      <c r="I39" s="36" t="s">
        <v>56</v>
      </c>
      <c r="J39" s="37">
        <f>J37</f>
        <v>399.68594117569211</v>
      </c>
      <c r="K39" s="36" t="s">
        <v>50</v>
      </c>
      <c r="L39" s="37">
        <f>L37*1</f>
        <v>514.15999900314569</v>
      </c>
      <c r="M39" s="36" t="s">
        <v>58</v>
      </c>
      <c r="N39" s="37">
        <f>N37*10</f>
        <v>5141.5999900314564</v>
      </c>
      <c r="O39" s="36" t="s">
        <v>59</v>
      </c>
      <c r="P39" s="37">
        <f>P37*12</f>
        <v>6169.9199880377482</v>
      </c>
      <c r="Q39" s="38"/>
      <c r="R39" s="39"/>
    </row>
    <row r="40" spans="2:18" ht="15.5" x14ac:dyDescent="0.35">
      <c r="B40" s="128"/>
      <c r="C40" s="128"/>
      <c r="D40" s="128"/>
      <c r="E40" s="128"/>
      <c r="F40" s="128"/>
      <c r="G40" s="64"/>
      <c r="H40" s="2"/>
    </row>
    <row r="41" spans="2:18" ht="43.5" customHeight="1" x14ac:dyDescent="0.3">
      <c r="B41" s="96" t="s">
        <v>47</v>
      </c>
      <c r="C41" s="96"/>
      <c r="D41" s="96"/>
      <c r="E41" s="96"/>
      <c r="F41" s="96"/>
      <c r="G41" s="96"/>
      <c r="H41" s="96"/>
      <c r="I41" s="96"/>
      <c r="J41" s="96"/>
      <c r="K41" s="96"/>
      <c r="L41" s="96"/>
    </row>
    <row r="42" spans="2:18" ht="15.5" x14ac:dyDescent="0.35">
      <c r="B42" s="2"/>
      <c r="C42" s="2"/>
      <c r="D42" s="2"/>
      <c r="E42" s="2"/>
      <c r="F42" s="2"/>
      <c r="G42" s="2"/>
      <c r="H42" s="2"/>
    </row>
    <row r="43" spans="2:18" ht="15.5" x14ac:dyDescent="0.35">
      <c r="B43" s="2"/>
      <c r="C43" s="2"/>
      <c r="D43" s="2"/>
      <c r="E43" s="2"/>
      <c r="F43" s="2"/>
      <c r="G43" s="2"/>
      <c r="H43" s="2"/>
    </row>
    <row r="44" spans="2:18" x14ac:dyDescent="0.3">
      <c r="B44" s="8" t="s">
        <v>28</v>
      </c>
      <c r="C44" s="8"/>
      <c r="D44" s="8"/>
      <c r="E44" s="8" t="s">
        <v>29</v>
      </c>
    </row>
    <row r="46" spans="2:18" x14ac:dyDescent="0.3">
      <c r="B46" s="49" t="s">
        <v>30</v>
      </c>
      <c r="C46" s="49"/>
      <c r="D46" s="49"/>
      <c r="E46" s="49" t="s">
        <v>30</v>
      </c>
      <c r="F46" s="49"/>
      <c r="G46" s="49"/>
    </row>
    <row r="47" spans="2:18" ht="15.5" x14ac:dyDescent="0.35">
      <c r="B47" s="2"/>
      <c r="C47" s="2"/>
      <c r="D47" s="2"/>
      <c r="E47" s="2"/>
      <c r="F47" s="2"/>
      <c r="G47" s="2"/>
      <c r="H47" s="2"/>
    </row>
  </sheetData>
  <mergeCells count="37">
    <mergeCell ref="C32:D32"/>
    <mergeCell ref="B35:D35"/>
    <mergeCell ref="B40:F40"/>
    <mergeCell ref="R26:R32"/>
    <mergeCell ref="Q29:Q31"/>
    <mergeCell ref="C15:D15"/>
    <mergeCell ref="I12:J12"/>
    <mergeCell ref="I13:J13"/>
    <mergeCell ref="I16:I21"/>
    <mergeCell ref="J16:J21"/>
    <mergeCell ref="Q26:Q27"/>
    <mergeCell ref="E16:E21"/>
    <mergeCell ref="F16:F21"/>
    <mergeCell ref="C16:D16"/>
    <mergeCell ref="C26:D26"/>
    <mergeCell ref="G16:G21"/>
    <mergeCell ref="H16:H21"/>
    <mergeCell ref="K16:K21"/>
    <mergeCell ref="L16:L21"/>
    <mergeCell ref="O13:P13"/>
    <mergeCell ref="O16:O21"/>
    <mergeCell ref="P16:P21"/>
    <mergeCell ref="A4:R4"/>
    <mergeCell ref="B41:L41"/>
    <mergeCell ref="K13:L13"/>
    <mergeCell ref="M13:N13"/>
    <mergeCell ref="M16:M21"/>
    <mergeCell ref="N16:N21"/>
    <mergeCell ref="Q15:Q22"/>
    <mergeCell ref="C21:D21"/>
    <mergeCell ref="E12:F12"/>
    <mergeCell ref="E13:F13"/>
    <mergeCell ref="C18:D18"/>
    <mergeCell ref="C19:D19"/>
    <mergeCell ref="R15:R22"/>
    <mergeCell ref="G12:H12"/>
    <mergeCell ref="G13:H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5F25KTUSNP4X-205032580-163948</_dlc_DocId>
    <_dlc_DocIdUrl xmlns="d65e48b5-f38d-431e-9b4f-47403bf4583f">
      <Url>https://rkas.sharepoint.com/Kliendisuhted/_layouts/15/DocIdRedir.aspx?ID=5F25KTUSNP4X-205032580-163948</Url>
      <Description>5F25KTUSNP4X-205032580-163948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3.xml><?xml version="1.0" encoding="utf-8"?>
<ds:datastoreItem xmlns:ds="http://schemas.openxmlformats.org/officeDocument/2006/customXml" ds:itemID="{B2D24C8D-336A-49B4-9FCA-B5F438B36B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2025-02-13T10:57:57Z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0d065532-7f72-4dc6-b92c-204bc687781e</vt:lpwstr>
  </property>
</Properties>
</file>